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eva.vortelova" reservationPassword="0"/>
  <workbookPr/>
  <bookViews>
    <workbookView xWindow="240" yWindow="120" windowWidth="14940" windowHeight="9225" activeTab="0"/>
  </bookViews>
  <sheets>
    <sheet name="Rekapitulace" sheetId="1" r:id="rId1"/>
    <sheet name="SO02" sheetId="2" r:id="rId2"/>
  </sheets>
  <definedNames/>
  <calcPr/>
  <webPublishing/>
</workbook>
</file>

<file path=xl/sharedStrings.xml><?xml version="1.0" encoding="utf-8"?>
<sst xmlns="http://schemas.openxmlformats.org/spreadsheetml/2006/main" count="441" uniqueCount="200">
  <si>
    <t>Firma: ÚDRŽBA SILNIC Královéhradeckého kraje a.s.</t>
  </si>
  <si>
    <t>Rekapitulace ceny</t>
  </si>
  <si>
    <t>Stavba: 34210 - II/304 Česká Skalice_ŽP_25052022_neoceněný</t>
  </si>
  <si>
    <t xml:space="preserve">Varianta: IV - </t>
  </si>
  <si>
    <t>Celková cena bez DPH:</t>
  </si>
  <si>
    <t>Celková cena s DPH:</t>
  </si>
  <si>
    <t>Objekt</t>
  </si>
  <si>
    <t>Popis</t>
  </si>
  <si>
    <t>Cena bez DPH</t>
  </si>
  <si>
    <t>DPH</t>
  </si>
  <si>
    <t>Cena s DPH</t>
  </si>
  <si>
    <t>ASPE10</t>
  </si>
  <si>
    <t>S</t>
  </si>
  <si>
    <t>Soupis prací objektu</t>
  </si>
  <si>
    <t xml:space="preserve">Stavba: </t>
  </si>
  <si>
    <t>34210</t>
  </si>
  <si>
    <t>II/304 Česká Skalice_ŽP_25052022_neoceněný</t>
  </si>
  <si>
    <t>O</t>
  </si>
  <si>
    <t>Rozpočet:</t>
  </si>
  <si>
    <t>0,00</t>
  </si>
  <si>
    <t>15,00</t>
  </si>
  <si>
    <t>21,00</t>
  </si>
  <si>
    <t>3</t>
  </si>
  <si>
    <t>2</t>
  </si>
  <si>
    <t>SO02</t>
  </si>
  <si>
    <t>Zvýšení bezbečnosti na silnicích KHK - II/304 - Česká Skalice - křížení s dráhou</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</si>
  <si>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</si>
  <si>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</si>
  <si>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</si>
  <si>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</si>
  <si>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</si>
  <si>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</si>
  <si>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</si>
  <si>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</si>
  <si>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</si>
  <si>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</si>
  <si>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</si>
  <si>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</si>
  <si>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</si>
  <si>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</si>
  <si>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</si>
  <si>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</si>
  <si>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</si>
  <si>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</si>
  <si>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</si>
  <si>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</si>
  <si>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</si>
  <si>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</si>
  <si>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</si>
  <si>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</si>
  <si>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</si>
  <si>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</si>
  <si>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</si>
  <si>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61*0,1*2,0=12,200 [A]</t>
  </si>
  <si>
    <t>TS</t>
  </si>
  <si>
    <t>zahrnuje veškeré poplatky provozovateli skládky související s uložením odpadu na skládce.</t>
  </si>
  <si>
    <t>014122</t>
  </si>
  <si>
    <t>POPLATKY ZA SKLÁDKU TYP S-OO (OSTATNÍ ODPAD)</t>
  </si>
  <si>
    <t>stavební suť a vybourané hmoty</t>
  </si>
  <si>
    <t>vodici proužky (pol.č.915402) : 10*0,20*2,4=4,800 [A]</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</si>
  <si>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</si>
  <si>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</si>
  <si>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</si>
  <si>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</si>
  <si>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</si>
  <si>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</si>
  <si>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</si>
  <si>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</si>
  <si>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</si>
  <si>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</si>
  <si>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</si>
  <si>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</si>
  <si>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02943</t>
  </si>
  <si>
    <t>OSTATNÍ POŽADAVKY - VYPRACOVÁNÍ RDS</t>
  </si>
  <si>
    <t>vypracování realizační dokumetace stavby v souladu s příslušnými vyhláškami, ČSN a TP sloužící pro realizaci stavby a pro stanovení místní úpravy provozu na pozemních komunikacích vč.zajištění příslušného stanovení</t>
  </si>
  <si>
    <t>zahrnuje veškeré náklady spojené s objednatelem požadovanými pracemi</t>
  </si>
  <si>
    <t>Zemní práce</t>
  </si>
  <si>
    <t>7</t>
  </si>
  <si>
    <t>11242</t>
  </si>
  <si>
    <t>ÚPRAVA STROMŮ D DO 0,9M ŘEZEM VĚTVÍ</t>
  </si>
  <si>
    <t>KUS</t>
  </si>
  <si>
    <t>vč.náletů, naložení a odvozu vč. likvidace dřevní hmoty</t>
  </si>
  <si>
    <t>dle potřeby v rozhledu : 8=8,000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</si>
  <si>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</si>
  <si>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8</t>
  </si>
  <si>
    <t>11372</t>
  </si>
  <si>
    <t>FRÉZOVÁNÍ ZPEVNĚNÝCH PLOCH ASFALTOVÝCH</t>
  </si>
  <si>
    <t>M3</t>
  </si>
  <si>
    <t>zahrnuje veškerou manipulaci, přesuny a uložení suti, zhotovitel v ceně zohlední zpětné využití vybouraného/recyklovaného materiálu</t>
  </si>
  <si>
    <t>oprava vozovky frézováním v tl.10cm : (360+15+138+14)*0,10=52,700 [A]</t>
  </si>
  <si>
    <t>Položka zahrnuje veškerou manipulaci s vybouranou sutí a s vybouranými hmotami vč. uložení na skládku.</t>
  </si>
  <si>
    <t>113767</t>
  </si>
  <si>
    <t>FRÉZOVÁNÍ DRÁŽKY PRŮŘEZU DO 1000MM2 V ASFALTOVÉ VOZOVCE</t>
  </si>
  <si>
    <t>M</t>
  </si>
  <si>
    <t>20x50</t>
  </si>
  <si>
    <t>napojení na stáv.vozovku  : 8+7+33+6,5+6=60,500 [B]  
středová spára : 48+28=76,000 [A]  
poruchy : 50=50,000 [C]  
Celkem: B+A+C=186,500 [D]</t>
  </si>
  <si>
    <t>12922</t>
  </si>
  <si>
    <t>ČIŠTĚNÍ KRAJNIC OD NÁNOSU TL. DO 100MM</t>
  </si>
  <si>
    <t>M2</t>
  </si>
  <si>
    <t>vč. naložení, odvozu a uložení na skládku</t>
  </si>
  <si>
    <t>nezp.krajnice : 15*0,5+46*0,5+23*0,5+28*0,5+10*0,5=61,000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</si>
  <si>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</si>
  <si>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</si>
  <si>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11</t>
  </si>
  <si>
    <t>56962</t>
  </si>
  <si>
    <t>ZPEVNĚNÍ KRAJNIC Z RECYKLOVANÉHO MATERIÁLU TL DO 100MM</t>
  </si>
  <si>
    <t>vyfrézovaný asfaltový materiál 0/32</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</si>
  <si>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</si>
  <si>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12</t>
  </si>
  <si>
    <t>572213</t>
  </si>
  <si>
    <t>SPOJOVACÍ POSTŘIK Z EMULZE DO 0,5KG/M2</t>
  </si>
  <si>
    <t>kationaktivní asfaltové emulze PS-E 0,3kg/m2</t>
  </si>
  <si>
    <t>celková plocha opravy (360+15+138+14)=527,000 [A]</t>
  </si>
  <si>
    <t>- dodání všech předepsaných materiálů pro postřiky v předepsaném množství    
- provedení dle předepsaného technologického předpisu    
- zřízení vrstvy bez rozlišení šířky, pokládání vrstvy po etapách    
- úpravu napojení, ukončení</t>
  </si>
  <si>
    <t>13</t>
  </si>
  <si>
    <t>kationaktivní asfaltové emulze PS-E 0,5kg/m2</t>
  </si>
  <si>
    <t>14</t>
  </si>
  <si>
    <t>572224</t>
  </si>
  <si>
    <t>SPOJOVACÍ POSTŘIK Z MODIFIK EMULZE DO 1,0KG/M2</t>
  </si>
  <si>
    <t>modifik. asfaltové emulze C 60 BP 5,  1,0 kg/m2</t>
  </si>
  <si>
    <t>oprava poruch - 20% z celk.plochy : 527*0,2=105,400 [A]</t>
  </si>
  <si>
    <t>15</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</si>
  <si>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</si>
  <si>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</si>
  <si>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</si>
  <si>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</si>
  <si>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16</t>
  </si>
  <si>
    <t>5774AE</t>
  </si>
  <si>
    <t>VRSTVY PRO OBNOVU A OPRAVY Z ASF BETONU ACO 11+, 11S</t>
  </si>
  <si>
    <t>nemodifikovaný ACO 11+ 50/70 v tl.40mm</t>
  </si>
  <si>
    <t>celková plocha opravy (360+15+138+14)*0,04=21,080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</si>
  <si>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</si>
  <si>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17</t>
  </si>
  <si>
    <t>5774EG</t>
  </si>
  <si>
    <t>VRSTVY PRO OBNOVU A OPRAVY Z ASF BETONU ACP 16+, 16S</t>
  </si>
  <si>
    <t>nemodifikovaný ACP 16+ 50/70 v tl.60mm</t>
  </si>
  <si>
    <t>celková plocha opravy (360+15+138+14)*0,06=31,620 [A]</t>
  </si>
  <si>
    <t>Ostatní konstrukce a práce</t>
  </si>
  <si>
    <t>18</t>
  </si>
  <si>
    <t>91228</t>
  </si>
  <si>
    <t>SMĚROVÉ SLOUPKY Z PLAST HMOT VČETNĚ ODRAZNÉHO PÁSKU</t>
  </si>
  <si>
    <t>bílé Z11</t>
  </si>
  <si>
    <t>výměna směrových sloupků : 10=10,000 [A]</t>
  </si>
  <si>
    <t>položka zahrnuje:    
- dodání a osazení sloupku včetně nutných zemních prací    
- vnitrostaveništní a mimostaveništní doprava    
- odrazky plastové nebo z retroreflexní fólie</t>
  </si>
  <si>
    <t>19</t>
  </si>
  <si>
    <t>914123</t>
  </si>
  <si>
    <t>DOPRAVNÍ ZNAČKY ZÁKLADNÍ VELIKOSTI OCELOVÉ FÓLIE TŘ 1 - DEMONTÁŽ</t>
  </si>
  <si>
    <t>5=5,000 [A]</t>
  </si>
  <si>
    <t>Položka zahrnuje odstranění, demontáž a odklizení materiálu s odvozem na předepsané    
místo</t>
  </si>
  <si>
    <t>20</t>
  </si>
  <si>
    <t>914131</t>
  </si>
  <si>
    <t>DOPRAVNÍ ZNAČKY ZÁKLADNÍ VELIKOSTI OCELOVÉ FÓLIE TŘ 2 - DODÁVKA A MONTÁŽ</t>
  </si>
  <si>
    <t>retroreflexní úprava pro sil.II třídy - RA2, základní velikost   
dle stanovení místní úpravy provozu na pozemních komunikacích</t>
  </si>
  <si>
    <t>A31c, E7b, P4, A22, E13, P1, E2a : 1+1+1+1+1+1+1=7,000 [A]</t>
  </si>
  <si>
    <t>položka zahrnuje:    
- dodávku a montáž značek v požadovaném provedení</t>
  </si>
  <si>
    <t>21</t>
  </si>
  <si>
    <t>914921</t>
  </si>
  <si>
    <t>SLOUPKY A STOJKY DOPRAVNÍCH ZNAČEK Z OCEL TRUBEK DO PATKY - DODÁVKA A MONTÁŽ</t>
  </si>
  <si>
    <t>dle stanovení místní úpravy provozu na pozemních komunikacích</t>
  </si>
  <si>
    <t>4=4,000 [A]</t>
  </si>
  <si>
    <t>položka zahrnuje:    
- sloupky a upevňovací zařízení včetně jejich osazení (betonová patka, zemní práce)</t>
  </si>
  <si>
    <t>22</t>
  </si>
  <si>
    <t>914923</t>
  </si>
  <si>
    <t>SLOUPKY A STOJKY DZ Z OCEL TRUBEK DO PATKY DEMONTÁŽ</t>
  </si>
  <si>
    <t>2=2,000 [A]</t>
  </si>
  <si>
    <t>23</t>
  </si>
  <si>
    <t>915111</t>
  </si>
  <si>
    <t>VODOROVNÉ DOPRAVNÍ ZNAČENÍ BARVOU HLADKÉ - DODÁVKA A POKLÁDKA</t>
  </si>
  <si>
    <t>VDZ v barvě - bílá, dle TP133    
dle stanovení místní úpravy provozu na pozemních komunikacích</t>
  </si>
  <si>
    <t>nové VDZ  :   
V1a : 28*0,125+15*0,125+2*10*0,125=7,875 [A]  
V4 : (72+50)*0,25+(28+23)*0,25=43,250 [B]  
V2b : 33*0,5*0,25=4,125 [C]  
V5 : 2*2,75*0,5=2,750 [D]  
Celkem: A+B+C+D=58,000 [E]</t>
  </si>
  <si>
    <t>položka zahrnuje:    
- dodání a pokládku nátěrového materiálu (měří se pouze natíraná plocha)    
- předznačení a reflexní úpravu</t>
  </si>
  <si>
    <t>24</t>
  </si>
  <si>
    <t>915211</t>
  </si>
  <si>
    <t>VODOROVNÉ DOPRAVNÍ ZNAČENÍ PLASTEM HLADKÉ - DODÁVKA A POKLÁDKA</t>
  </si>
  <si>
    <t>optická psychologická brzda s akustickým efektem V18 dle TP133, retroreflexní úprava pro sil.II třídy   
dle stanovení místní úpravy provozu na pozemních komunikacích</t>
  </si>
  <si>
    <t>V18 : (5*2,75*0,5+6*2,75*0,25)=11,000 [A]</t>
  </si>
  <si>
    <t>25</t>
  </si>
  <si>
    <t>915231</t>
  </si>
  <si>
    <t>VODOR DOPRAV ZNAČ PLASTEM PROFIL ZVUČÍCÍ - DOD A POKLÁDKA</t>
  </si>
  <si>
    <t>Obnova VDZ - plast zvučící - bílá, retroreflexní úprava pro sil.II třídy, dle TP133   
dle stanovení místní úpravy provozu na pozemních komunikacích</t>
  </si>
  <si>
    <t>nové VDZ  :   
V1a, V2a : 28*0,125+15*0,125+2*10*0,125=7,875 [A]  
V4 : (72+50)*0,25+(28+23)*0,25=43,250 [B]  
V2b : 33*0,5*0,25=4,125 [C]  
V5 : 2*2,75*0,5=2,750 [D]  
Celkem: A+B+C+D=58,000 [E]</t>
  </si>
  <si>
    <t>26</t>
  </si>
  <si>
    <t>915401</t>
  </si>
  <si>
    <t>VODOROVNÉ DOPRAVNÍ ZNAČENÍ BETON PREFABRIK - DODÁVKA A POKLÁDKA</t>
  </si>
  <si>
    <t>do bet.lože C20/25nXF3, 100/500/250, bílá</t>
  </si>
  <si>
    <t>výměna poškozené přídlažby v místě napojení s ÚK - předpoklad :10*0,5+10*0,5=10,000 [A]</t>
  </si>
  <si>
    <t>zahrnuje dodávku betonových prefabrikátů a jejich osazení do předepsaného lože</t>
  </si>
  <si>
    <t>27</t>
  </si>
  <si>
    <t>915402</t>
  </si>
  <si>
    <t>VODOR DOPRAV ZNAČ BETON PREFABRIK - ODSTRANĚNÍ</t>
  </si>
  <si>
    <t>zahrnuje odstranění a odklizení vybouraného materiálu s odvozem na skládku</t>
  </si>
  <si>
    <t>28</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</si>
  <si>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</si>
  <si>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</si>
  <si>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</si>
  <si>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</si>
  <si>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29</t>
  </si>
  <si>
    <t>93808</t>
  </si>
  <si>
    <t>OČIŠTĚNÍ VOZOVEK ZAMETENÍM</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</si>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</sst>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pageSetUpPr fitToPage="1"/>
  </sheetPr>
  <dimension ref="A1:E1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SUM(C10:C10)</f>
      </c>
      <c s="1"/>
      <c s="1"/>
    </row>
    <row r="7" spans="1:5" ht="12.75" customHeight="1">
      <c r="A7" s="1"/>
      <c s="4" t="s">
        <v>5</v>
      </c>
      <c s="7">
        <f>SUM(E10:E10)</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SO02!I3</f>
      </c>
      <c s="21">
        <f>SO02!O2</f>
      </c>
      <c s="21">
        <f>C10+D10</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0+O8+O33+O50+O79</f>
      </c>
      <c t="s">
        <v>22</v>
      </c>
    </row>
    <row r="3" spans="1:16" ht="15" customHeight="1">
      <c r="A3" t="s">
        <v>12</v>
      </c>
      <c s="12" t="s">
        <v>14</v>
      </c>
      <c s="13" t="s">
        <v>15</v>
      </c>
      <c s="1"/>
      <c s="14" t="s">
        <v>16</v>
      </c>
      <c s="1"/>
      <c s="9"/>
      <c s="8" t="s">
        <v>24</v>
      </c>
      <c s="41">
        <f>0+I8+I33+I50+I79</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f>
      </c>
      <c>
        <f>0+O9+O13+O17+O21+O25+O29</f>
      </c>
    </row>
    <row r="9" spans="1:16" ht="12.75">
      <c r="A9" s="25" t="s">
        <v>45</v>
      </c>
      <c s="29" t="s">
        <v>29</v>
      </c>
      <c s="29" t="s">
        <v>46</v>
      </c>
      <c s="25" t="s">
        <v>47</v>
      </c>
      <c s="30" t="s">
        <v>48</v>
      </c>
      <c s="31" t="s">
        <v>49</v>
      </c>
      <c s="32">
        <v>12.2</v>
      </c>
      <c s="33">
        <v>0</v>
      </c>
      <c s="33">
        <f>ROUND(ROUND(H9,2)*ROUND(G9,3),2)</f>
      </c>
      <c r="O9">
        <f>(I9*21)/100</f>
      </c>
      <c t="s">
        <v>23</v>
      </c>
    </row>
    <row r="10" spans="1:5" ht="12.75">
      <c r="A10" s="34" t="s">
        <v>50</v>
      </c>
      <c r="E10" s="35" t="s">
        <v>51</v>
      </c>
    </row>
    <row r="11" spans="1:5" ht="12.75">
      <c r="A11" s="36" t="s">
        <v>52</v>
      </c>
      <c r="E11" s="37" t="s">
        <v>53</v>
      </c>
    </row>
    <row r="12" spans="1:5" ht="25.5">
      <c r="A12" t="s">
        <v>54</v>
      </c>
      <c r="E12" s="35" t="s">
        <v>55</v>
      </c>
    </row>
    <row r="13" spans="1:16" ht="12.75">
      <c r="A13" s="25" t="s">
        <v>45</v>
      </c>
      <c s="29" t="s">
        <v>23</v>
      </c>
      <c s="29" t="s">
        <v>56</v>
      </c>
      <c s="25" t="s">
        <v>47</v>
      </c>
      <c s="30" t="s">
        <v>57</v>
      </c>
      <c s="31" t="s">
        <v>49</v>
      </c>
      <c s="32">
        <v>4.8</v>
      </c>
      <c s="33">
        <v>0</v>
      </c>
      <c s="33">
        <f>ROUND(ROUND(H13,2)*ROUND(G13,3),2)</f>
      </c>
      <c r="O13">
        <f>(I13*21)/100</f>
      </c>
      <c t="s">
        <v>23</v>
      </c>
    </row>
    <row r="14" spans="1:5" ht="12.75">
      <c r="A14" s="34" t="s">
        <v>50</v>
      </c>
      <c r="E14" s="35" t="s">
        <v>58</v>
      </c>
    </row>
    <row r="15" spans="1:5" ht="12.75">
      <c r="A15" s="36" t="s">
        <v>52</v>
      </c>
      <c r="E15" s="37" t="s">
        <v>59</v>
      </c>
    </row>
    <row r="16" spans="1:5" ht="25.5">
      <c r="A16" t="s">
        <v>54</v>
      </c>
      <c r="E16" s="35" t="s">
        <v>55</v>
      </c>
    </row>
    <row r="17" spans="1:16" ht="12.75">
      <c r="A17" s="25" t="s">
        <v>45</v>
      </c>
      <c s="29" t="s">
        <v>22</v>
      </c>
      <c s="29" t="s">
        <v>60</v>
      </c>
      <c s="25" t="s">
        <v>61</v>
      </c>
      <c s="30" t="s">
        <v>62</v>
      </c>
      <c s="31" t="s">
        <v>63</v>
      </c>
      <c s="32">
        <v>1</v>
      </c>
      <c s="33">
        <v>0</v>
      </c>
      <c s="33">
        <f>ROUND(ROUND(H17,2)*ROUND(G17,3),2)</f>
      </c>
      <c r="O17">
        <f>(I17*21)/100</f>
      </c>
      <c t="s">
        <v>23</v>
      </c>
    </row>
    <row r="18" spans="1:5" ht="51">
      <c r="A18" s="34" t="s">
        <v>50</v>
      </c>
      <c r="E18" s="35" t="s">
        <v>64</v>
      </c>
    </row>
    <row r="19" spans="1:5" ht="12.75">
      <c r="A19" s="36" t="s">
        <v>52</v>
      </c>
      <c r="E19" s="37" t="s">
        <v>65</v>
      </c>
    </row>
    <row r="20" spans="1:5" ht="12.75">
      <c r="A20" t="s">
        <v>54</v>
      </c>
      <c r="E20" s="35" t="s">
        <v>66</v>
      </c>
    </row>
    <row r="21" spans="1:16" ht="12.75">
      <c r="A21" s="25" t="s">
        <v>45</v>
      </c>
      <c s="29" t="s">
        <v>33</v>
      </c>
      <c s="29" t="s">
        <v>60</v>
      </c>
      <c s="25" t="s">
        <v>67</v>
      </c>
      <c s="30" t="s">
        <v>62</v>
      </c>
      <c s="31" t="s">
        <v>63</v>
      </c>
      <c s="32">
        <v>1</v>
      </c>
      <c s="33">
        <v>0</v>
      </c>
      <c s="33">
        <f>ROUND(ROUND(H21,2)*ROUND(G21,3),2)</f>
      </c>
      <c r="O21">
        <f>(I21*21)/100</f>
      </c>
      <c t="s">
        <v>23</v>
      </c>
    </row>
    <row r="22" spans="1:5" ht="12.75">
      <c r="A22" s="34" t="s">
        <v>50</v>
      </c>
      <c r="E22" s="35" t="s">
        <v>68</v>
      </c>
    </row>
    <row r="23" spans="1:5" ht="12.75">
      <c r="A23" s="36" t="s">
        <v>52</v>
      </c>
      <c r="E23" s="37" t="s">
        <v>65</v>
      </c>
    </row>
    <row r="24" spans="1:5" ht="12.75">
      <c r="A24" t="s">
        <v>54</v>
      </c>
      <c r="E24" s="35" t="s">
        <v>66</v>
      </c>
    </row>
    <row r="25" spans="1:16" ht="12.75">
      <c r="A25" s="25" t="s">
        <v>45</v>
      </c>
      <c s="29" t="s">
        <v>35</v>
      </c>
      <c s="29" t="s">
        <v>60</v>
      </c>
      <c s="25" t="s">
        <v>69</v>
      </c>
      <c s="30" t="s">
        <v>62</v>
      </c>
      <c s="31" t="s">
        <v>63</v>
      </c>
      <c s="32">
        <v>1</v>
      </c>
      <c s="33">
        <v>0</v>
      </c>
      <c s="33">
        <f>ROUND(ROUND(H25,2)*ROUND(G25,3),2)</f>
      </c>
      <c r="O25">
        <f>(I25*21)/100</f>
      </c>
      <c t="s">
        <v>23</v>
      </c>
    </row>
    <row r="26" spans="1:5" ht="12.75">
      <c r="A26" s="34" t="s">
        <v>50</v>
      </c>
      <c r="E26" s="35" t="s">
        <v>70</v>
      </c>
    </row>
    <row r="27" spans="1:5" ht="76.5">
      <c r="A27" s="36" t="s">
        <v>52</v>
      </c>
      <c r="E27" s="37" t="s">
        <v>71</v>
      </c>
    </row>
    <row r="28" spans="1:5" ht="12.75">
      <c r="A28" t="s">
        <v>54</v>
      </c>
      <c r="E28" s="35" t="s">
        <v>66</v>
      </c>
    </row>
    <row r="29" spans="1:16" ht="12.75">
      <c r="A29" s="25" t="s">
        <v>45</v>
      </c>
      <c s="29" t="s">
        <v>37</v>
      </c>
      <c s="29" t="s">
        <v>72</v>
      </c>
      <c s="25" t="s">
        <v>47</v>
      </c>
      <c s="30" t="s">
        <v>73</v>
      </c>
      <c s="31" t="s">
        <v>63</v>
      </c>
      <c s="32">
        <v>1</v>
      </c>
      <c s="33">
        <v>0</v>
      </c>
      <c s="33">
        <f>ROUND(ROUND(H29,2)*ROUND(G29,3),2)</f>
      </c>
      <c r="O29">
        <f>(I29*21)/100</f>
      </c>
      <c t="s">
        <v>23</v>
      </c>
    </row>
    <row r="30" spans="1:5" ht="38.25">
      <c r="A30" s="34" t="s">
        <v>50</v>
      </c>
      <c r="E30" s="35" t="s">
        <v>74</v>
      </c>
    </row>
    <row r="31" spans="1:5" ht="12.75">
      <c r="A31" s="36" t="s">
        <v>52</v>
      </c>
      <c r="E31" s="37" t="s">
        <v>65</v>
      </c>
    </row>
    <row r="32" spans="1:5" ht="12.75">
      <c r="A32" t="s">
        <v>54</v>
      </c>
      <c r="E32" s="35" t="s">
        <v>75</v>
      </c>
    </row>
    <row r="33" spans="1:18" ht="12.75" customHeight="1">
      <c r="A33" s="6" t="s">
        <v>43</v>
      </c>
      <c s="6"/>
      <c s="39" t="s">
        <v>29</v>
      </c>
      <c s="6"/>
      <c s="27" t="s">
        <v>76</v>
      </c>
      <c s="6"/>
      <c s="6"/>
      <c s="6"/>
      <c s="40">
        <f>0+Q33</f>
      </c>
      <c r="O33">
        <f>0+R33</f>
      </c>
      <c r="Q33">
        <f>0+I34+I38+I42+I46</f>
      </c>
      <c>
        <f>0+O34+O38+O42+O46</f>
      </c>
    </row>
    <row r="34" spans="1:16" ht="12.75">
      <c r="A34" s="25" t="s">
        <v>45</v>
      </c>
      <c s="29" t="s">
        <v>77</v>
      </c>
      <c s="29" t="s">
        <v>78</v>
      </c>
      <c s="25" t="s">
        <v>47</v>
      </c>
      <c s="30" t="s">
        <v>79</v>
      </c>
      <c s="31" t="s">
        <v>80</v>
      </c>
      <c s="32">
        <v>8</v>
      </c>
      <c s="33">
        <v>0</v>
      </c>
      <c s="33">
        <f>ROUND(ROUND(H34,2)*ROUND(G34,3),2)</f>
      </c>
      <c r="O34">
        <f>(I34*21)/100</f>
      </c>
      <c t="s">
        <v>23</v>
      </c>
    </row>
    <row r="35" spans="1:5" ht="12.75">
      <c r="A35" s="34" t="s">
        <v>50</v>
      </c>
      <c r="E35" s="35" t="s">
        <v>81</v>
      </c>
    </row>
    <row r="36" spans="1:5" ht="12.75">
      <c r="A36" s="36" t="s">
        <v>52</v>
      </c>
      <c r="E36" s="37" t="s">
        <v>82</v>
      </c>
    </row>
    <row r="37" spans="1:5" ht="76.5">
      <c r="A37" t="s">
        <v>54</v>
      </c>
      <c r="E37" s="35" t="s">
        <v>83</v>
      </c>
    </row>
    <row r="38" spans="1:16" ht="12.75">
      <c r="A38" s="25" t="s">
        <v>45</v>
      </c>
      <c s="29" t="s">
        <v>84</v>
      </c>
      <c s="29" t="s">
        <v>85</v>
      </c>
      <c s="25" t="s">
        <v>47</v>
      </c>
      <c s="30" t="s">
        <v>86</v>
      </c>
      <c s="31" t="s">
        <v>87</v>
      </c>
      <c s="32">
        <v>52.7</v>
      </c>
      <c s="33">
        <v>0</v>
      </c>
      <c s="33">
        <f>ROUND(ROUND(H38,2)*ROUND(G38,3),2)</f>
      </c>
      <c r="O38">
        <f>(I38*21)/100</f>
      </c>
      <c t="s">
        <v>23</v>
      </c>
    </row>
    <row r="39" spans="1:5" ht="25.5">
      <c r="A39" s="34" t="s">
        <v>50</v>
      </c>
      <c r="E39" s="35" t="s">
        <v>88</v>
      </c>
    </row>
    <row r="40" spans="1:5" ht="12.75">
      <c r="A40" s="36" t="s">
        <v>52</v>
      </c>
      <c r="E40" s="37" t="s">
        <v>89</v>
      </c>
    </row>
    <row r="41" spans="1:5" ht="25.5">
      <c r="A41" t="s">
        <v>54</v>
      </c>
      <c r="E41" s="35" t="s">
        <v>90</v>
      </c>
    </row>
    <row r="42" spans="1:16" ht="12.75">
      <c r="A42" s="25" t="s">
        <v>45</v>
      </c>
      <c s="29" t="s">
        <v>40</v>
      </c>
      <c s="29" t="s">
        <v>91</v>
      </c>
      <c s="25" t="s">
        <v>47</v>
      </c>
      <c s="30" t="s">
        <v>92</v>
      </c>
      <c s="31" t="s">
        <v>93</v>
      </c>
      <c s="32">
        <v>186.5</v>
      </c>
      <c s="33">
        <v>0</v>
      </c>
      <c s="33">
        <f>ROUND(ROUND(H42,2)*ROUND(G42,3),2)</f>
      </c>
      <c r="O42">
        <f>(I42*21)/100</f>
      </c>
      <c t="s">
        <v>23</v>
      </c>
    </row>
    <row r="43" spans="1:5" ht="12.75">
      <c r="A43" s="34" t="s">
        <v>50</v>
      </c>
      <c r="E43" s="35" t="s">
        <v>94</v>
      </c>
    </row>
    <row r="44" spans="1:5" ht="51">
      <c r="A44" s="36" t="s">
        <v>52</v>
      </c>
      <c r="E44" s="37" t="s">
        <v>95</v>
      </c>
    </row>
    <row r="45" spans="1:5" ht="25.5">
      <c r="A45" t="s">
        <v>54</v>
      </c>
      <c r="E45" s="35" t="s">
        <v>90</v>
      </c>
    </row>
    <row r="46" spans="1:16" ht="12.75">
      <c r="A46" s="25" t="s">
        <v>45</v>
      </c>
      <c s="29" t="s">
        <v>42</v>
      </c>
      <c s="29" t="s">
        <v>96</v>
      </c>
      <c s="25" t="s">
        <v>47</v>
      </c>
      <c s="30" t="s">
        <v>97</v>
      </c>
      <c s="31" t="s">
        <v>98</v>
      </c>
      <c s="32">
        <v>61</v>
      </c>
      <c s="33">
        <v>0</v>
      </c>
      <c s="33">
        <f>ROUND(ROUND(H46,2)*ROUND(G46,3),2)</f>
      </c>
      <c r="O46">
        <f>(I46*21)/100</f>
      </c>
      <c t="s">
        <v>23</v>
      </c>
    </row>
    <row r="47" spans="1:5" ht="12.75">
      <c r="A47" s="34" t="s">
        <v>50</v>
      </c>
      <c r="E47" s="35" t="s">
        <v>99</v>
      </c>
    </row>
    <row r="48" spans="1:5" ht="12.75">
      <c r="A48" s="36" t="s">
        <v>52</v>
      </c>
      <c r="E48" s="37" t="s">
        <v>100</v>
      </c>
    </row>
    <row r="49" spans="1:5" ht="63.75">
      <c r="A49" t="s">
        <v>54</v>
      </c>
      <c r="E49" s="35" t="s">
        <v>101</v>
      </c>
    </row>
    <row r="50" spans="1:18" ht="12.75" customHeight="1">
      <c r="A50" s="6" t="s">
        <v>43</v>
      </c>
      <c s="6"/>
      <c s="39" t="s">
        <v>35</v>
      </c>
      <c s="6"/>
      <c s="27" t="s">
        <v>102</v>
      </c>
      <c s="6"/>
      <c s="6"/>
      <c s="6"/>
      <c s="40">
        <f>0+Q50</f>
      </c>
      <c r="O50">
        <f>0+R50</f>
      </c>
      <c r="Q50">
        <f>0+I51+I55+I59+I63+I67+I71+I75</f>
      </c>
      <c>
        <f>0+O51+O55+O59+O63+O67+O71+O75</f>
      </c>
    </row>
    <row r="51" spans="1:16" ht="12.75">
      <c r="A51" s="25" t="s">
        <v>45</v>
      </c>
      <c s="29" t="s">
        <v>103</v>
      </c>
      <c s="29" t="s">
        <v>104</v>
      </c>
      <c s="25" t="s">
        <v>47</v>
      </c>
      <c s="30" t="s">
        <v>105</v>
      </c>
      <c s="31" t="s">
        <v>98</v>
      </c>
      <c s="32">
        <v>61</v>
      </c>
      <c s="33">
        <v>0</v>
      </c>
      <c s="33">
        <f>ROUND(ROUND(H51,2)*ROUND(G51,3),2)</f>
      </c>
      <c r="O51">
        <f>(I51*21)/100</f>
      </c>
      <c t="s">
        <v>23</v>
      </c>
    </row>
    <row r="52" spans="1:5" ht="12.75">
      <c r="A52" s="34" t="s">
        <v>50</v>
      </c>
      <c r="E52" s="35" t="s">
        <v>106</v>
      </c>
    </row>
    <row r="53" spans="1:5" ht="12.75">
      <c r="A53" s="36" t="s">
        <v>52</v>
      </c>
      <c r="E53" s="37" t="s">
        <v>100</v>
      </c>
    </row>
    <row r="54" spans="1:5" ht="102">
      <c r="A54" t="s">
        <v>54</v>
      </c>
      <c r="E54" s="35" t="s">
        <v>107</v>
      </c>
    </row>
    <row r="55" spans="1:16" ht="12.75">
      <c r="A55" s="25" t="s">
        <v>45</v>
      </c>
      <c s="29" t="s">
        <v>108</v>
      </c>
      <c s="29" t="s">
        <v>109</v>
      </c>
      <c s="25" t="s">
        <v>61</v>
      </c>
      <c s="30" t="s">
        <v>110</v>
      </c>
      <c s="31" t="s">
        <v>98</v>
      </c>
      <c s="32">
        <v>527</v>
      </c>
      <c s="33">
        <v>0</v>
      </c>
      <c s="33">
        <f>ROUND(ROUND(H55,2)*ROUND(G55,3),2)</f>
      </c>
      <c r="O55">
        <f>(I55*21)/100</f>
      </c>
      <c t="s">
        <v>23</v>
      </c>
    </row>
    <row r="56" spans="1:5" ht="12.75">
      <c r="A56" s="34" t="s">
        <v>50</v>
      </c>
      <c r="E56" s="35" t="s">
        <v>111</v>
      </c>
    </row>
    <row r="57" spans="1:5" ht="12.75">
      <c r="A57" s="36" t="s">
        <v>52</v>
      </c>
      <c r="E57" s="37" t="s">
        <v>112</v>
      </c>
    </row>
    <row r="58" spans="1:5" ht="51">
      <c r="A58" t="s">
        <v>54</v>
      </c>
      <c r="E58" s="35" t="s">
        <v>113</v>
      </c>
    </row>
    <row r="59" spans="1:16" ht="12.75">
      <c r="A59" s="25" t="s">
        <v>45</v>
      </c>
      <c s="29" t="s">
        <v>114</v>
      </c>
      <c s="29" t="s">
        <v>109</v>
      </c>
      <c s="25" t="s">
        <v>67</v>
      </c>
      <c s="30" t="s">
        <v>110</v>
      </c>
      <c s="31" t="s">
        <v>98</v>
      </c>
      <c s="32">
        <v>527</v>
      </c>
      <c s="33">
        <v>0</v>
      </c>
      <c s="33">
        <f>ROUND(ROUND(H59,2)*ROUND(G59,3),2)</f>
      </c>
      <c r="O59">
        <f>(I59*21)/100</f>
      </c>
      <c t="s">
        <v>23</v>
      </c>
    </row>
    <row r="60" spans="1:5" ht="12.75">
      <c r="A60" s="34" t="s">
        <v>50</v>
      </c>
      <c r="E60" s="35" t="s">
        <v>115</v>
      </c>
    </row>
    <row r="61" spans="1:5" ht="12.75">
      <c r="A61" s="36" t="s">
        <v>52</v>
      </c>
      <c r="E61" s="37" t="s">
        <v>112</v>
      </c>
    </row>
    <row r="62" spans="1:5" ht="51">
      <c r="A62" t="s">
        <v>54</v>
      </c>
      <c r="E62" s="35" t="s">
        <v>113</v>
      </c>
    </row>
    <row r="63" spans="1:16" ht="12.75">
      <c r="A63" s="25" t="s">
        <v>45</v>
      </c>
      <c s="29" t="s">
        <v>116</v>
      </c>
      <c s="29" t="s">
        <v>117</v>
      </c>
      <c s="25" t="s">
        <v>47</v>
      </c>
      <c s="30" t="s">
        <v>118</v>
      </c>
      <c s="31" t="s">
        <v>98</v>
      </c>
      <c s="32">
        <v>105.4</v>
      </c>
      <c s="33">
        <v>0</v>
      </c>
      <c s="33">
        <f>ROUND(ROUND(H63,2)*ROUND(G63,3),2)</f>
      </c>
      <c r="O63">
        <f>(I63*21)/100</f>
      </c>
      <c t="s">
        <v>23</v>
      </c>
    </row>
    <row r="64" spans="1:5" ht="12.75">
      <c r="A64" s="34" t="s">
        <v>50</v>
      </c>
      <c r="E64" s="35" t="s">
        <v>119</v>
      </c>
    </row>
    <row r="65" spans="1:5" ht="12.75">
      <c r="A65" s="36" t="s">
        <v>52</v>
      </c>
      <c r="E65" s="37" t="s">
        <v>120</v>
      </c>
    </row>
    <row r="66" spans="1:5" ht="51">
      <c r="A66" t="s">
        <v>54</v>
      </c>
      <c r="E66" s="35" t="s">
        <v>113</v>
      </c>
    </row>
    <row r="67" spans="1:16" ht="12.75">
      <c r="A67" s="25" t="s">
        <v>45</v>
      </c>
      <c s="29" t="s">
        <v>121</v>
      </c>
      <c s="29" t="s">
        <v>122</v>
      </c>
      <c s="25" t="s">
        <v>47</v>
      </c>
      <c s="30" t="s">
        <v>123</v>
      </c>
      <c s="31" t="s">
        <v>98</v>
      </c>
      <c s="32">
        <v>105.4</v>
      </c>
      <c s="33">
        <v>0</v>
      </c>
      <c s="33">
        <f>ROUND(ROUND(H67,2)*ROUND(G67,3),2)</f>
      </c>
      <c r="O67">
        <f>(I67*21)/100</f>
      </c>
      <c t="s">
        <v>23</v>
      </c>
    </row>
    <row r="68" spans="1:5" ht="12.75">
      <c r="A68" s="34" t="s">
        <v>50</v>
      </c>
      <c r="E68" s="35" t="s">
        <v>124</v>
      </c>
    </row>
    <row r="69" spans="1:5" ht="12.75">
      <c r="A69" s="36" t="s">
        <v>52</v>
      </c>
      <c r="E69" s="37" t="s">
        <v>120</v>
      </c>
    </row>
    <row r="70" spans="1:5" ht="51">
      <c r="A70" t="s">
        <v>54</v>
      </c>
      <c r="E70" s="35" t="s">
        <v>125</v>
      </c>
    </row>
    <row r="71" spans="1:16" ht="12.75">
      <c r="A71" s="25" t="s">
        <v>45</v>
      </c>
      <c s="29" t="s">
        <v>126</v>
      </c>
      <c s="29" t="s">
        <v>127</v>
      </c>
      <c s="25" t="s">
        <v>47</v>
      </c>
      <c s="30" t="s">
        <v>128</v>
      </c>
      <c s="31" t="s">
        <v>87</v>
      </c>
      <c s="32">
        <v>21.08</v>
      </c>
      <c s="33">
        <v>0</v>
      </c>
      <c s="33">
        <f>ROUND(ROUND(H71,2)*ROUND(G71,3),2)</f>
      </c>
      <c r="O71">
        <f>(I71*21)/100</f>
      </c>
      <c t="s">
        <v>23</v>
      </c>
    </row>
    <row r="72" spans="1:5" ht="12.75">
      <c r="A72" s="34" t="s">
        <v>50</v>
      </c>
      <c r="E72" s="35" t="s">
        <v>129</v>
      </c>
    </row>
    <row r="73" spans="1:5" ht="12.75">
      <c r="A73" s="36" t="s">
        <v>52</v>
      </c>
      <c r="E73" s="37" t="s">
        <v>130</v>
      </c>
    </row>
    <row r="74" spans="1:5" ht="204">
      <c r="A74" t="s">
        <v>54</v>
      </c>
      <c r="E74" s="35" t="s">
        <v>131</v>
      </c>
    </row>
    <row r="75" spans="1:16" ht="12.75">
      <c r="A75" s="25" t="s">
        <v>45</v>
      </c>
      <c s="29" t="s">
        <v>132</v>
      </c>
      <c s="29" t="s">
        <v>133</v>
      </c>
      <c s="25" t="s">
        <v>47</v>
      </c>
      <c s="30" t="s">
        <v>134</v>
      </c>
      <c s="31" t="s">
        <v>87</v>
      </c>
      <c s="32">
        <v>31.62</v>
      </c>
      <c s="33">
        <v>0</v>
      </c>
      <c s="33">
        <f>ROUND(ROUND(H75,2)*ROUND(G75,3),2)</f>
      </c>
      <c r="O75">
        <f>(I75*21)/100</f>
      </c>
      <c t="s">
        <v>23</v>
      </c>
    </row>
    <row r="76" spans="1:5" ht="12.75">
      <c r="A76" s="34" t="s">
        <v>50</v>
      </c>
      <c r="E76" s="35" t="s">
        <v>135</v>
      </c>
    </row>
    <row r="77" spans="1:5" ht="12.75">
      <c r="A77" s="36" t="s">
        <v>52</v>
      </c>
      <c r="E77" s="37" t="s">
        <v>136</v>
      </c>
    </row>
    <row r="78" spans="1:5" ht="204">
      <c r="A78" t="s">
        <v>54</v>
      </c>
      <c r="E78" s="35" t="s">
        <v>131</v>
      </c>
    </row>
    <row r="79" spans="1:18" ht="12.75" customHeight="1">
      <c r="A79" s="6" t="s">
        <v>43</v>
      </c>
      <c s="6"/>
      <c s="39" t="s">
        <v>40</v>
      </c>
      <c s="6"/>
      <c s="27" t="s">
        <v>137</v>
      </c>
      <c s="6"/>
      <c s="6"/>
      <c s="6"/>
      <c s="40">
        <f>0+Q79</f>
      </c>
      <c r="O79">
        <f>0+R79</f>
      </c>
      <c r="Q79">
        <f>0+I80+I84+I88+I92+I96+I100+I104+I108+I112+I116+I120+I124</f>
      </c>
      <c>
        <f>0+O80+O84+O88+O92+O96+O100+O104+O108+O112+O116+O120+O124</f>
      </c>
    </row>
    <row r="80" spans="1:16" ht="12.75">
      <c r="A80" s="25" t="s">
        <v>45</v>
      </c>
      <c s="29" t="s">
        <v>138</v>
      </c>
      <c s="29" t="s">
        <v>139</v>
      </c>
      <c s="25" t="s">
        <v>47</v>
      </c>
      <c s="30" t="s">
        <v>140</v>
      </c>
      <c s="31" t="s">
        <v>80</v>
      </c>
      <c s="32">
        <v>10</v>
      </c>
      <c s="33">
        <v>0</v>
      </c>
      <c s="33">
        <f>ROUND(ROUND(H80,2)*ROUND(G80,3),2)</f>
      </c>
      <c r="O80">
        <f>(I80*21)/100</f>
      </c>
      <c t="s">
        <v>23</v>
      </c>
    </row>
    <row r="81" spans="1:5" ht="12.75">
      <c r="A81" s="34" t="s">
        <v>50</v>
      </c>
      <c r="E81" s="35" t="s">
        <v>141</v>
      </c>
    </row>
    <row r="82" spans="1:5" ht="12.75">
      <c r="A82" s="36" t="s">
        <v>52</v>
      </c>
      <c r="E82" s="37" t="s">
        <v>142</v>
      </c>
    </row>
    <row r="83" spans="1:5" ht="51">
      <c r="A83" t="s">
        <v>54</v>
      </c>
      <c r="E83" s="35" t="s">
        <v>143</v>
      </c>
    </row>
    <row r="84" spans="1:16" ht="12.75">
      <c r="A84" s="25" t="s">
        <v>45</v>
      </c>
      <c s="29" t="s">
        <v>144</v>
      </c>
      <c s="29" t="s">
        <v>145</v>
      </c>
      <c s="25" t="s">
        <v>47</v>
      </c>
      <c s="30" t="s">
        <v>146</v>
      </c>
      <c s="31" t="s">
        <v>80</v>
      </c>
      <c s="32">
        <v>5</v>
      </c>
      <c s="33">
        <v>0</v>
      </c>
      <c s="33">
        <f>ROUND(ROUND(H84,2)*ROUND(G84,3),2)</f>
      </c>
      <c r="O84">
        <f>(I84*21)/100</f>
      </c>
      <c t="s">
        <v>23</v>
      </c>
    </row>
    <row r="85" spans="1:5" ht="12.75">
      <c r="A85" s="34" t="s">
        <v>50</v>
      </c>
      <c r="E85" s="35" t="s">
        <v>99</v>
      </c>
    </row>
    <row r="86" spans="1:5" ht="12.75">
      <c r="A86" s="36" t="s">
        <v>52</v>
      </c>
      <c r="E86" s="37" t="s">
        <v>147</v>
      </c>
    </row>
    <row r="87" spans="1:5" ht="38.25">
      <c r="A87" t="s">
        <v>54</v>
      </c>
      <c r="E87" s="35" t="s">
        <v>148</v>
      </c>
    </row>
    <row r="88" spans="1:16" ht="25.5">
      <c r="A88" s="25" t="s">
        <v>45</v>
      </c>
      <c s="29" t="s">
        <v>149</v>
      </c>
      <c s="29" t="s">
        <v>150</v>
      </c>
      <c s="25" t="s">
        <v>47</v>
      </c>
      <c s="30" t="s">
        <v>151</v>
      </c>
      <c s="31" t="s">
        <v>80</v>
      </c>
      <c s="32">
        <v>7</v>
      </c>
      <c s="33">
        <v>0</v>
      </c>
      <c s="33">
        <f>ROUND(ROUND(H88,2)*ROUND(G88,3),2)</f>
      </c>
      <c r="O88">
        <f>(I88*21)/100</f>
      </c>
      <c t="s">
        <v>23</v>
      </c>
    </row>
    <row r="89" spans="1:5" ht="25.5">
      <c r="A89" s="34" t="s">
        <v>50</v>
      </c>
      <c r="E89" s="35" t="s">
        <v>152</v>
      </c>
    </row>
    <row r="90" spans="1:5" ht="12.75">
      <c r="A90" s="36" t="s">
        <v>52</v>
      </c>
      <c r="E90" s="37" t="s">
        <v>153</v>
      </c>
    </row>
    <row r="91" spans="1:5" ht="25.5">
      <c r="A91" t="s">
        <v>54</v>
      </c>
      <c r="E91" s="35" t="s">
        <v>154</v>
      </c>
    </row>
    <row r="92" spans="1:16" ht="25.5">
      <c r="A92" s="25" t="s">
        <v>45</v>
      </c>
      <c s="29" t="s">
        <v>155</v>
      </c>
      <c s="29" t="s">
        <v>156</v>
      </c>
      <c s="25" t="s">
        <v>47</v>
      </c>
      <c s="30" t="s">
        <v>157</v>
      </c>
      <c s="31" t="s">
        <v>80</v>
      </c>
      <c s="32">
        <v>4</v>
      </c>
      <c s="33">
        <v>0</v>
      </c>
      <c s="33">
        <f>ROUND(ROUND(H92,2)*ROUND(G92,3),2)</f>
      </c>
      <c r="O92">
        <f>(I92*21)/100</f>
      </c>
      <c t="s">
        <v>23</v>
      </c>
    </row>
    <row r="93" spans="1:5" ht="12.75">
      <c r="A93" s="34" t="s">
        <v>50</v>
      </c>
      <c r="E93" s="35" t="s">
        <v>158</v>
      </c>
    </row>
    <row r="94" spans="1:5" ht="12.75">
      <c r="A94" s="36" t="s">
        <v>52</v>
      </c>
      <c r="E94" s="37" t="s">
        <v>159</v>
      </c>
    </row>
    <row r="95" spans="1:5" ht="25.5">
      <c r="A95" t="s">
        <v>54</v>
      </c>
      <c r="E95" s="35" t="s">
        <v>160</v>
      </c>
    </row>
    <row r="96" spans="1:16" ht="12.75">
      <c r="A96" s="25" t="s">
        <v>45</v>
      </c>
      <c s="29" t="s">
        <v>161</v>
      </c>
      <c s="29" t="s">
        <v>162</v>
      </c>
      <c s="25" t="s">
        <v>47</v>
      </c>
      <c s="30" t="s">
        <v>163</v>
      </c>
      <c s="31" t="s">
        <v>80</v>
      </c>
      <c s="32">
        <v>2</v>
      </c>
      <c s="33">
        <v>0</v>
      </c>
      <c s="33">
        <f>ROUND(ROUND(H96,2)*ROUND(G96,3),2)</f>
      </c>
      <c r="O96">
        <f>(I96*21)/100</f>
      </c>
      <c t="s">
        <v>23</v>
      </c>
    </row>
    <row r="97" spans="1:5" ht="12.75">
      <c r="A97" s="34" t="s">
        <v>50</v>
      </c>
      <c r="E97" s="35" t="s">
        <v>99</v>
      </c>
    </row>
    <row r="98" spans="1:5" ht="12.75">
      <c r="A98" s="36" t="s">
        <v>52</v>
      </c>
      <c r="E98" s="37" t="s">
        <v>164</v>
      </c>
    </row>
    <row r="99" spans="1:5" ht="38.25">
      <c r="A99" t="s">
        <v>54</v>
      </c>
      <c r="E99" s="35" t="s">
        <v>148</v>
      </c>
    </row>
    <row r="100" spans="1:16" ht="25.5">
      <c r="A100" s="25" t="s">
        <v>45</v>
      </c>
      <c s="29" t="s">
        <v>165</v>
      </c>
      <c s="29" t="s">
        <v>166</v>
      </c>
      <c s="25" t="s">
        <v>47</v>
      </c>
      <c s="30" t="s">
        <v>167</v>
      </c>
      <c s="31" t="s">
        <v>98</v>
      </c>
      <c s="32">
        <v>58</v>
      </c>
      <c s="33">
        <v>0</v>
      </c>
      <c s="33">
        <f>ROUND(ROUND(H100,2)*ROUND(G100,3),2)</f>
      </c>
      <c r="O100">
        <f>(I100*21)/100</f>
      </c>
      <c t="s">
        <v>23</v>
      </c>
    </row>
    <row r="101" spans="1:5" ht="25.5">
      <c r="A101" s="34" t="s">
        <v>50</v>
      </c>
      <c r="E101" s="35" t="s">
        <v>168</v>
      </c>
    </row>
    <row r="102" spans="1:5" ht="76.5">
      <c r="A102" s="36" t="s">
        <v>52</v>
      </c>
      <c r="E102" s="37" t="s">
        <v>169</v>
      </c>
    </row>
    <row r="103" spans="1:5" ht="38.25">
      <c r="A103" t="s">
        <v>54</v>
      </c>
      <c r="E103" s="35" t="s">
        <v>170</v>
      </c>
    </row>
    <row r="104" spans="1:16" ht="25.5">
      <c r="A104" s="25" t="s">
        <v>45</v>
      </c>
      <c s="29" t="s">
        <v>171</v>
      </c>
      <c s="29" t="s">
        <v>172</v>
      </c>
      <c s="25" t="s">
        <v>67</v>
      </c>
      <c s="30" t="s">
        <v>173</v>
      </c>
      <c s="31" t="s">
        <v>98</v>
      </c>
      <c s="32">
        <v>11</v>
      </c>
      <c s="33">
        <v>0</v>
      </c>
      <c s="33">
        <f>ROUND(ROUND(H104,2)*ROUND(G104,3),2)</f>
      </c>
      <c r="O104">
        <f>(I104*21)/100</f>
      </c>
      <c t="s">
        <v>23</v>
      </c>
    </row>
    <row r="105" spans="1:5" ht="38.25">
      <c r="A105" s="34" t="s">
        <v>50</v>
      </c>
      <c r="E105" s="35" t="s">
        <v>174</v>
      </c>
    </row>
    <row r="106" spans="1:5" ht="12.75">
      <c r="A106" s="36" t="s">
        <v>52</v>
      </c>
      <c r="E106" s="37" t="s">
        <v>175</v>
      </c>
    </row>
    <row r="107" spans="1:5" ht="38.25">
      <c r="A107" t="s">
        <v>54</v>
      </c>
      <c r="E107" s="35" t="s">
        <v>170</v>
      </c>
    </row>
    <row r="108" spans="1:16" ht="12.75">
      <c r="A108" s="25" t="s">
        <v>45</v>
      </c>
      <c s="29" t="s">
        <v>176</v>
      </c>
      <c s="29" t="s">
        <v>177</v>
      </c>
      <c s="25" t="s">
        <v>47</v>
      </c>
      <c s="30" t="s">
        <v>178</v>
      </c>
      <c s="31" t="s">
        <v>98</v>
      </c>
      <c s="32">
        <v>58</v>
      </c>
      <c s="33">
        <v>0</v>
      </c>
      <c s="33">
        <f>ROUND(ROUND(H108,2)*ROUND(G108,3),2)</f>
      </c>
      <c r="O108">
        <f>(I108*21)/100</f>
      </c>
      <c t="s">
        <v>23</v>
      </c>
    </row>
    <row r="109" spans="1:5" ht="25.5">
      <c r="A109" s="34" t="s">
        <v>50</v>
      </c>
      <c r="E109" s="35" t="s">
        <v>179</v>
      </c>
    </row>
    <row r="110" spans="1:5" ht="76.5">
      <c r="A110" s="36" t="s">
        <v>52</v>
      </c>
      <c r="E110" s="37" t="s">
        <v>180</v>
      </c>
    </row>
    <row r="111" spans="1:5" ht="38.25">
      <c r="A111" t="s">
        <v>54</v>
      </c>
      <c r="E111" s="35" t="s">
        <v>170</v>
      </c>
    </row>
    <row r="112" spans="1:16" ht="25.5">
      <c r="A112" s="25" t="s">
        <v>45</v>
      </c>
      <c s="29" t="s">
        <v>181</v>
      </c>
      <c s="29" t="s">
        <v>182</v>
      </c>
      <c s="25" t="s">
        <v>47</v>
      </c>
      <c s="30" t="s">
        <v>183</v>
      </c>
      <c s="31" t="s">
        <v>98</v>
      </c>
      <c s="32">
        <v>10</v>
      </c>
      <c s="33">
        <v>0</v>
      </c>
      <c s="33">
        <f>ROUND(ROUND(H112,2)*ROUND(G112,3),2)</f>
      </c>
      <c r="O112">
        <f>(I112*21)/100</f>
      </c>
      <c t="s">
        <v>23</v>
      </c>
    </row>
    <row r="113" spans="1:5" ht="12.75">
      <c r="A113" s="34" t="s">
        <v>50</v>
      </c>
      <c r="E113" s="35" t="s">
        <v>184</v>
      </c>
    </row>
    <row r="114" spans="1:5" ht="25.5">
      <c r="A114" s="36" t="s">
        <v>52</v>
      </c>
      <c r="E114" s="37" t="s">
        <v>185</v>
      </c>
    </row>
    <row r="115" spans="1:5" ht="12.75">
      <c r="A115" t="s">
        <v>54</v>
      </c>
      <c r="E115" s="35" t="s">
        <v>186</v>
      </c>
    </row>
    <row r="116" spans="1:16" ht="12.75">
      <c r="A116" s="25" t="s">
        <v>45</v>
      </c>
      <c s="29" t="s">
        <v>187</v>
      </c>
      <c s="29" t="s">
        <v>188</v>
      </c>
      <c s="25" t="s">
        <v>47</v>
      </c>
      <c s="30" t="s">
        <v>189</v>
      </c>
      <c s="31" t="s">
        <v>98</v>
      </c>
      <c s="32">
        <v>10</v>
      </c>
      <c s="33">
        <v>0</v>
      </c>
      <c s="33">
        <f>ROUND(ROUND(H116,2)*ROUND(G116,3),2)</f>
      </c>
      <c r="O116">
        <f>(I116*21)/100</f>
      </c>
      <c t="s">
        <v>23</v>
      </c>
    </row>
    <row r="117" spans="1:5" ht="12.75">
      <c r="A117" s="34" t="s">
        <v>50</v>
      </c>
      <c r="E117" s="35" t="s">
        <v>99</v>
      </c>
    </row>
    <row r="118" spans="1:5" ht="25.5">
      <c r="A118" s="36" t="s">
        <v>52</v>
      </c>
      <c r="E118" s="37" t="s">
        <v>185</v>
      </c>
    </row>
    <row r="119" spans="1:5" ht="12.75">
      <c r="A119" t="s">
        <v>54</v>
      </c>
      <c r="E119" s="35" t="s">
        <v>190</v>
      </c>
    </row>
    <row r="120" spans="1:16" ht="12.75">
      <c r="A120" s="25" t="s">
        <v>45</v>
      </c>
      <c s="29" t="s">
        <v>191</v>
      </c>
      <c s="29" t="s">
        <v>192</v>
      </c>
      <c s="25" t="s">
        <v>47</v>
      </c>
      <c s="30" t="s">
        <v>193</v>
      </c>
      <c s="31" t="s">
        <v>93</v>
      </c>
      <c s="32">
        <v>186.5</v>
      </c>
      <c s="33">
        <v>0</v>
      </c>
      <c s="33">
        <f>ROUND(ROUND(H120,2)*ROUND(G120,3),2)</f>
      </c>
      <c r="O120">
        <f>(I120*21)/100</f>
      </c>
      <c t="s">
        <v>23</v>
      </c>
    </row>
    <row r="121" spans="1:5" ht="12.75">
      <c r="A121" s="34" t="s">
        <v>50</v>
      </c>
      <c r="E121" s="35" t="s">
        <v>194</v>
      </c>
    </row>
    <row r="122" spans="1:5" ht="51">
      <c r="A122" s="36" t="s">
        <v>52</v>
      </c>
      <c r="E122" s="37" t="s">
        <v>95</v>
      </c>
    </row>
    <row r="123" spans="1:5" ht="38.25">
      <c r="A123" t="s">
        <v>54</v>
      </c>
      <c r="E123" s="35" t="s">
        <v>195</v>
      </c>
    </row>
    <row r="124" spans="1:16" ht="12.75">
      <c r="A124" s="25" t="s">
        <v>45</v>
      </c>
      <c s="29" t="s">
        <v>196</v>
      </c>
      <c s="29" t="s">
        <v>197</v>
      </c>
      <c s="25" t="s">
        <v>47</v>
      </c>
      <c s="30" t="s">
        <v>198</v>
      </c>
      <c s="31" t="s">
        <v>98</v>
      </c>
      <c s="32">
        <v>527</v>
      </c>
      <c s="33">
        <v>0</v>
      </c>
      <c s="33">
        <f>ROUND(ROUND(H124,2)*ROUND(G124,3),2)</f>
      </c>
      <c r="O124">
        <f>(I124*21)/100</f>
      </c>
      <c t="s">
        <v>23</v>
      </c>
    </row>
    <row r="125" spans="1:5" ht="12.75">
      <c r="A125" s="34" t="s">
        <v>50</v>
      </c>
      <c r="E125" s="35" t="s">
        <v>99</v>
      </c>
    </row>
    <row r="126" spans="1:5" ht="12.75">
      <c r="A126" s="36" t="s">
        <v>52</v>
      </c>
      <c r="E126" s="37" t="s">
        <v>112</v>
      </c>
    </row>
    <row r="127" spans="1:5" ht="25.5">
      <c r="A127" t="s">
        <v>54</v>
      </c>
      <c r="E127" s="35" t="s">
        <v>199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